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400" windowHeight="8250" tabRatio="29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malexieux</author>
  </authors>
  <commentList>
    <comment ref="C6" authorId="0">
      <text>
        <r>
          <rPr>
            <sz val="9"/>
            <rFont val="Tahoma"/>
            <family val="2"/>
          </rPr>
          <t>saisir le nombre de semaines de PFMP</t>
        </r>
      </text>
    </comment>
    <comment ref="C7" authorId="0">
      <text>
        <r>
          <rPr>
            <b/>
            <sz val="9"/>
            <rFont val="Tahoma"/>
            <family val="2"/>
          </rPr>
          <t>saisir le nombre de semaines de PFMP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saisir l'horaire hebdomadaire</t>
        </r>
      </text>
    </comment>
    <comment ref="B30" authorId="0">
      <text>
        <r>
          <rPr>
            <b/>
            <sz val="9"/>
            <rFont val="Tahoma"/>
            <family val="2"/>
          </rPr>
          <t>saisir l'horaire hebdomadaire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rFont val="Tahoma"/>
            <family val="2"/>
          </rPr>
          <t>saisir l'horaire hebdomadaire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<sst xmlns="http://schemas.openxmlformats.org/spreadsheetml/2006/main" count="68" uniqueCount="33">
  <si>
    <t>organisation institutionnelle et cadre de la sécurité</t>
  </si>
  <si>
    <t>Communication</t>
  </si>
  <si>
    <t>secours aux personnes</t>
  </si>
  <si>
    <t>facteurs culturels et humain</t>
  </si>
  <si>
    <t>2nd Professionnelle</t>
  </si>
  <si>
    <t>1ère Professionnelle</t>
  </si>
  <si>
    <t>terminale Professionnelle</t>
  </si>
  <si>
    <t>Total 2nd</t>
  </si>
  <si>
    <t>total 1ère</t>
  </si>
  <si>
    <t>total terminale</t>
  </si>
  <si>
    <t>total de la formation</t>
  </si>
  <si>
    <t>Effectif</t>
  </si>
  <si>
    <t>Pôle de formation</t>
  </si>
  <si>
    <t>heures année</t>
  </si>
  <si>
    <t>heures semaine</t>
  </si>
  <si>
    <t>nombre de semaines en 2nd</t>
  </si>
  <si>
    <t>nombre de semaines en 1ère</t>
  </si>
  <si>
    <t>nombre de semaines en terminale</t>
  </si>
  <si>
    <t>nombre total de semaines</t>
  </si>
  <si>
    <t xml:space="preserve"> PFMP</t>
  </si>
  <si>
    <t>cours</t>
  </si>
  <si>
    <t>examens</t>
  </si>
  <si>
    <t>exemple de de répartition des horaires pour bac pro sécurité prévention 3 ans</t>
  </si>
  <si>
    <t>nombre de semaines</t>
  </si>
  <si>
    <t>nombre de semaines heures semaine</t>
  </si>
  <si>
    <t>heures professeur année</t>
  </si>
  <si>
    <t>heures professeur semaine</t>
  </si>
  <si>
    <t>&lt;19</t>
  </si>
  <si>
    <t>&gt;18&lt;28</t>
  </si>
  <si>
    <t>&gt;28</t>
  </si>
  <si>
    <t>classe entière</t>
  </si>
  <si>
    <t>groupe</t>
  </si>
  <si>
    <t>total heures prof sur 3 ans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</si>
</sst>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"/>
    <numFmt numFmtId="167" formatCode="0.0000"/>
    <numFmt numFmtId="168" formatCode="0.000"/>
    <numFmt numFmtId="169" formatCode="0.0"/>
  </numFmts>
  <fonts count="41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3" xfId="0" applyFont="1" applyFill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/>
    </xf>
    <xf numFmtId="0" fontId="1" fillId="33" borderId="23" xfId="0" applyFont="1" applyFill="1" applyBorder="1" applyAlignment="1">
      <alignment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" fillId="34" borderId="23" xfId="0" applyFont="1" applyFill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9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33" borderId="47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4" borderId="16" xfId="0" applyFont="1" applyFill="1" applyBorder="1" applyAlignment="1">
      <alignment horizontal="center" vertical="top" wrapText="1"/>
    </xf>
    <xf numFmtId="0" fontId="0" fillId="34" borderId="50" xfId="0" applyFill="1" applyBorder="1" applyAlignment="1">
      <alignment/>
    </xf>
    <xf numFmtId="0" fontId="1" fillId="35" borderId="51" xfId="0" applyFont="1" applyFill="1" applyBorder="1" applyAlignment="1" applyProtection="1">
      <alignment horizontal="center" vertical="top" wrapText="1"/>
      <protection locked="0"/>
    </xf>
    <xf numFmtId="0" fontId="1" fillId="35" borderId="52" xfId="0" applyFont="1" applyFill="1" applyBorder="1" applyAlignment="1" applyProtection="1">
      <alignment horizontal="center" vertical="top" wrapText="1"/>
      <protection locked="0"/>
    </xf>
    <xf numFmtId="0" fontId="1" fillId="35" borderId="53" xfId="0" applyFont="1" applyFill="1" applyBorder="1" applyAlignment="1" applyProtection="1">
      <alignment horizontal="center" vertical="top" wrapText="1"/>
      <protection locked="0"/>
    </xf>
    <xf numFmtId="0" fontId="0" fillId="34" borderId="35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1" fillId="33" borderId="15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right" vertical="top" wrapText="1"/>
    </xf>
    <xf numFmtId="0" fontId="1" fillId="33" borderId="39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54.421875" style="0" customWidth="1"/>
    <col min="2" max="3" width="16.57421875" style="0" customWidth="1"/>
    <col min="4" max="4" width="14.7109375" style="0" customWidth="1"/>
    <col min="6" max="6" width="6.28125" style="0" customWidth="1"/>
    <col min="7" max="7" width="6.140625" style="0" customWidth="1"/>
    <col min="8" max="8" width="7.140625" style="0" customWidth="1"/>
    <col min="9" max="9" width="6.140625" style="30" customWidth="1"/>
    <col min="10" max="10" width="6.140625" style="61" customWidth="1"/>
    <col min="11" max="12" width="0" style="0" hidden="1" customWidth="1"/>
  </cols>
  <sheetData>
    <row r="1" ht="13.5" thickBot="1"/>
    <row r="2" spans="1:10" ht="12.75">
      <c r="A2" s="110" t="s">
        <v>22</v>
      </c>
      <c r="B2" s="111"/>
      <c r="C2" s="111"/>
      <c r="D2" s="111"/>
      <c r="E2" s="111"/>
      <c r="F2" s="111"/>
      <c r="G2" s="111"/>
      <c r="H2" s="111"/>
      <c r="I2" s="112"/>
      <c r="J2" s="62"/>
    </row>
    <row r="3" spans="1:10" ht="13.5" thickBot="1">
      <c r="A3" s="113"/>
      <c r="B3" s="114"/>
      <c r="C3" s="114"/>
      <c r="D3" s="114"/>
      <c r="E3" s="114"/>
      <c r="F3" s="114"/>
      <c r="G3" s="114"/>
      <c r="H3" s="114"/>
      <c r="I3" s="115"/>
      <c r="J3" s="62"/>
    </row>
    <row r="4" spans="3:10" ht="13.5" thickBot="1">
      <c r="C4" s="73" t="s">
        <v>19</v>
      </c>
      <c r="D4" s="74"/>
      <c r="E4" s="110" t="s">
        <v>20</v>
      </c>
      <c r="F4" s="111"/>
      <c r="G4" s="111"/>
      <c r="H4" s="111"/>
      <c r="I4" s="112"/>
      <c r="J4" s="62"/>
    </row>
    <row r="5" spans="1:10" ht="12.75">
      <c r="A5" s="75" t="s">
        <v>18</v>
      </c>
      <c r="B5" s="76"/>
      <c r="C5" s="85">
        <v>22</v>
      </c>
      <c r="D5" s="86"/>
      <c r="E5" s="119">
        <f>SUM(E6:E8)</f>
        <v>84</v>
      </c>
      <c r="F5" s="120"/>
      <c r="G5" s="120"/>
      <c r="H5" s="120"/>
      <c r="I5" s="121"/>
      <c r="J5" s="62"/>
    </row>
    <row r="6" spans="1:10" ht="12.75">
      <c r="A6" s="77" t="s">
        <v>15</v>
      </c>
      <c r="B6" s="78"/>
      <c r="C6" s="87">
        <v>4</v>
      </c>
      <c r="D6" s="88"/>
      <c r="E6" s="122">
        <f>36-C6</f>
        <v>32</v>
      </c>
      <c r="F6" s="123"/>
      <c r="G6" s="123"/>
      <c r="H6" s="123"/>
      <c r="I6" s="124"/>
      <c r="J6" s="62"/>
    </row>
    <row r="7" spans="1:10" ht="12.75">
      <c r="A7" s="77" t="s">
        <v>16</v>
      </c>
      <c r="B7" s="78"/>
      <c r="C7" s="87">
        <v>8</v>
      </c>
      <c r="D7" s="88"/>
      <c r="E7" s="122">
        <f>36-C7</f>
        <v>28</v>
      </c>
      <c r="F7" s="123"/>
      <c r="G7" s="123"/>
      <c r="H7" s="123"/>
      <c r="I7" s="124"/>
      <c r="J7" s="62"/>
    </row>
    <row r="8" spans="1:10" ht="13.5" thickBot="1">
      <c r="A8" s="94" t="s">
        <v>17</v>
      </c>
      <c r="B8" s="95"/>
      <c r="C8" s="89">
        <f>C5-C6-C7</f>
        <v>10</v>
      </c>
      <c r="D8" s="90"/>
      <c r="E8" s="116">
        <f>34-C8</f>
        <v>24</v>
      </c>
      <c r="F8" s="117"/>
      <c r="G8" s="117"/>
      <c r="H8" s="117"/>
      <c r="I8" s="118"/>
      <c r="J8" s="62"/>
    </row>
    <row r="9" spans="1:10" ht="13.5" thickBot="1">
      <c r="A9" s="96" t="s">
        <v>21</v>
      </c>
      <c r="B9" s="97"/>
      <c r="C9" s="8"/>
      <c r="D9" s="9"/>
      <c r="E9" s="107">
        <v>2</v>
      </c>
      <c r="F9" s="108"/>
      <c r="G9" s="108"/>
      <c r="H9" s="108"/>
      <c r="I9" s="109"/>
      <c r="J9" s="62"/>
    </row>
    <row r="10" spans="1:10" ht="13.5" thickBot="1">
      <c r="A10" s="101" t="s">
        <v>12</v>
      </c>
      <c r="B10" s="22"/>
      <c r="C10" s="79" t="s">
        <v>13</v>
      </c>
      <c r="D10" s="81" t="s">
        <v>14</v>
      </c>
      <c r="E10" s="107" t="s">
        <v>11</v>
      </c>
      <c r="F10" s="108"/>
      <c r="G10" s="108"/>
      <c r="H10" s="108"/>
      <c r="I10" s="109"/>
      <c r="J10" s="62"/>
    </row>
    <row r="11" spans="1:10" ht="13.5" thickBot="1">
      <c r="A11" s="102"/>
      <c r="B11" s="29"/>
      <c r="C11" s="80"/>
      <c r="D11" s="82"/>
      <c r="E11" s="46" t="s">
        <v>27</v>
      </c>
      <c r="F11" s="83" t="s">
        <v>28</v>
      </c>
      <c r="G11" s="84"/>
      <c r="H11" s="83" t="s">
        <v>29</v>
      </c>
      <c r="I11" s="84"/>
      <c r="J11" s="62"/>
    </row>
    <row r="12" spans="1:10" ht="37.5" customHeight="1" thickBot="1">
      <c r="A12" s="10" t="s">
        <v>4</v>
      </c>
      <c r="B12" s="10" t="s">
        <v>24</v>
      </c>
      <c r="C12" s="26"/>
      <c r="D12" s="24"/>
      <c r="E12" s="57" t="s">
        <v>30</v>
      </c>
      <c r="F12" s="57" t="s">
        <v>30</v>
      </c>
      <c r="G12" s="47" t="s">
        <v>31</v>
      </c>
      <c r="H12" s="57" t="s">
        <v>30</v>
      </c>
      <c r="I12" s="47" t="s">
        <v>31</v>
      </c>
      <c r="J12" s="63"/>
    </row>
    <row r="13" spans="1:12" ht="25.5">
      <c r="A13" s="11" t="s">
        <v>0</v>
      </c>
      <c r="B13" s="91">
        <f>36-C6</f>
        <v>32</v>
      </c>
      <c r="C13" s="27">
        <f>$B$13*$B$17*$L$13</f>
        <v>96</v>
      </c>
      <c r="D13" s="25">
        <f>C13/$B$13</f>
        <v>3</v>
      </c>
      <c r="E13" s="36">
        <f>D13</f>
        <v>3</v>
      </c>
      <c r="F13" s="23">
        <f>E13-1</f>
        <v>2</v>
      </c>
      <c r="G13" s="38">
        <f>E13-F13</f>
        <v>1</v>
      </c>
      <c r="H13" s="43">
        <f>E13-2</f>
        <v>1</v>
      </c>
      <c r="I13" s="4">
        <f>E13-H13</f>
        <v>2</v>
      </c>
      <c r="J13" s="62"/>
      <c r="K13" s="1">
        <f>C13/($B$13*$B$17)</f>
        <v>0.21428571428571427</v>
      </c>
      <c r="L13" s="1">
        <v>0.21428571428571427</v>
      </c>
    </row>
    <row r="14" spans="1:12" ht="12.75">
      <c r="A14" s="11" t="s">
        <v>1</v>
      </c>
      <c r="B14" s="92"/>
      <c r="C14" s="27">
        <f>B13*B17*L14</f>
        <v>128</v>
      </c>
      <c r="D14" s="25">
        <f>C14/$B$13</f>
        <v>4</v>
      </c>
      <c r="E14" s="36">
        <f>D14</f>
        <v>4</v>
      </c>
      <c r="F14" s="23">
        <f>E14/2</f>
        <v>2</v>
      </c>
      <c r="G14" s="38">
        <f>E14-F14</f>
        <v>2</v>
      </c>
      <c r="H14" s="43">
        <f>E14/2</f>
        <v>2</v>
      </c>
      <c r="I14" s="4">
        <f>E14-H14</f>
        <v>2</v>
      </c>
      <c r="J14" s="62"/>
      <c r="K14" s="1">
        <f>C14/($B$13*$B$17)</f>
        <v>0.2857142857142857</v>
      </c>
      <c r="L14" s="1">
        <v>0.2857142857142857</v>
      </c>
    </row>
    <row r="15" spans="1:12" ht="12.75">
      <c r="A15" s="11" t="s">
        <v>2</v>
      </c>
      <c r="B15" s="92"/>
      <c r="C15" s="27">
        <f>B13*B17*L15</f>
        <v>192</v>
      </c>
      <c r="D15" s="25">
        <f>C15/$B$13</f>
        <v>6</v>
      </c>
      <c r="E15" s="36">
        <f>D15</f>
        <v>6</v>
      </c>
      <c r="F15" s="23">
        <f>E15-2</f>
        <v>4</v>
      </c>
      <c r="G15" s="38">
        <f>E15-F15</f>
        <v>2</v>
      </c>
      <c r="H15" s="43">
        <f>E15/2</f>
        <v>3</v>
      </c>
      <c r="I15" s="4">
        <f>E15-H15</f>
        <v>3</v>
      </c>
      <c r="J15" s="62"/>
      <c r="K15" s="1">
        <f>C15/($B$13*$B$17)</f>
        <v>0.42857142857142855</v>
      </c>
      <c r="L15" s="1">
        <v>0.42857142857142855</v>
      </c>
    </row>
    <row r="16" spans="1:12" ht="13.5" thickBot="1">
      <c r="A16" s="11" t="s">
        <v>3</v>
      </c>
      <c r="B16" s="93"/>
      <c r="C16" s="27">
        <f>B13*B17*L16</f>
        <v>32</v>
      </c>
      <c r="D16" s="25">
        <f>C16/$B$13</f>
        <v>1</v>
      </c>
      <c r="E16" s="37">
        <f>D16</f>
        <v>1</v>
      </c>
      <c r="F16" s="39">
        <f>E16</f>
        <v>1</v>
      </c>
      <c r="G16" s="40">
        <f>E16-F16</f>
        <v>0</v>
      </c>
      <c r="H16" s="44">
        <f>F16</f>
        <v>1</v>
      </c>
      <c r="I16" s="5">
        <f>E16-H16</f>
        <v>0</v>
      </c>
      <c r="J16" s="62"/>
      <c r="K16" s="45">
        <f>C16/($B$13*$B$17)</f>
        <v>0.07142857142857142</v>
      </c>
      <c r="L16" s="45">
        <v>0.07142857142857142</v>
      </c>
    </row>
    <row r="17" spans="1:10" ht="13.5" thickBot="1">
      <c r="A17" s="6" t="s">
        <v>7</v>
      </c>
      <c r="B17" s="66">
        <v>14</v>
      </c>
      <c r="C17" s="17">
        <f>SUM(C13:C16)</f>
        <v>448</v>
      </c>
      <c r="D17" s="18">
        <f>SUM(D13:D16)</f>
        <v>14</v>
      </c>
      <c r="E17" s="41"/>
      <c r="F17" s="103"/>
      <c r="G17" s="104"/>
      <c r="H17" s="105"/>
      <c r="I17" s="104"/>
      <c r="J17" s="62"/>
    </row>
    <row r="18" spans="1:10" ht="13.5" customHeight="1" thickBot="1">
      <c r="A18" s="32"/>
      <c r="B18" s="98" t="s">
        <v>26</v>
      </c>
      <c r="C18" s="99"/>
      <c r="D18" s="100"/>
      <c r="E18" s="42">
        <f>SUM(E13:E16)</f>
        <v>14</v>
      </c>
      <c r="F18" s="103">
        <f>SUM(F13:F16)+2*(SUM(G13:G16))</f>
        <v>19</v>
      </c>
      <c r="G18" s="106"/>
      <c r="H18" s="103">
        <f>H13+H14+H15+H16+2*(I13+I14+I15+I16)</f>
        <v>21</v>
      </c>
      <c r="I18" s="104"/>
      <c r="J18" s="62"/>
    </row>
    <row r="19" spans="1:10" ht="13.5" customHeight="1" thickBot="1">
      <c r="A19" s="32"/>
      <c r="B19" s="98" t="s">
        <v>25</v>
      </c>
      <c r="C19" s="99"/>
      <c r="D19" s="100"/>
      <c r="E19" s="42">
        <f>E18*$B$13</f>
        <v>448</v>
      </c>
      <c r="F19" s="103">
        <f>F18*$B$13</f>
        <v>608</v>
      </c>
      <c r="G19" s="104"/>
      <c r="H19" s="103">
        <f>H18*$B$13</f>
        <v>672</v>
      </c>
      <c r="I19" s="104"/>
      <c r="J19" s="62"/>
    </row>
    <row r="20" spans="1:10" ht="13.5" customHeight="1">
      <c r="A20" s="32"/>
      <c r="B20" s="32"/>
      <c r="C20" s="32"/>
      <c r="D20" s="32"/>
      <c r="E20" s="34"/>
      <c r="F20" s="34"/>
      <c r="G20" s="34"/>
      <c r="H20" s="34"/>
      <c r="I20" s="34"/>
      <c r="J20" s="62"/>
    </row>
    <row r="21" spans="1:10" ht="13.5" customHeight="1">
      <c r="A21" s="32"/>
      <c r="B21" s="32"/>
      <c r="C21" s="32"/>
      <c r="D21" s="32"/>
      <c r="E21" s="34"/>
      <c r="F21" s="34"/>
      <c r="G21" s="34"/>
      <c r="H21" s="34"/>
      <c r="I21" s="34"/>
      <c r="J21" s="62"/>
    </row>
    <row r="22" spans="1:10" ht="13.5" customHeight="1" thickBot="1">
      <c r="A22" s="32"/>
      <c r="B22" s="32"/>
      <c r="C22" s="32"/>
      <c r="D22" s="32"/>
      <c r="E22" s="34"/>
      <c r="F22" s="34"/>
      <c r="G22" s="34"/>
      <c r="H22" s="34"/>
      <c r="I22" s="34"/>
      <c r="J22" s="62"/>
    </row>
    <row r="23" spans="1:10" ht="13.5" thickBot="1">
      <c r="A23" s="32"/>
      <c r="B23" s="32"/>
      <c r="C23" s="79" t="s">
        <v>13</v>
      </c>
      <c r="D23" s="81" t="s">
        <v>14</v>
      </c>
      <c r="E23" s="107" t="s">
        <v>11</v>
      </c>
      <c r="F23" s="108"/>
      <c r="G23" s="108"/>
      <c r="H23" s="108"/>
      <c r="I23" s="109"/>
      <c r="J23" s="62"/>
    </row>
    <row r="24" spans="1:10" ht="13.5" thickBot="1">
      <c r="A24" s="32"/>
      <c r="B24" s="32"/>
      <c r="C24" s="80"/>
      <c r="D24" s="82"/>
      <c r="E24" s="46" t="s">
        <v>27</v>
      </c>
      <c r="F24" s="83" t="s">
        <v>28</v>
      </c>
      <c r="G24" s="84"/>
      <c r="H24" s="83" t="s">
        <v>29</v>
      </c>
      <c r="I24" s="84"/>
      <c r="J24" s="62"/>
    </row>
    <row r="25" spans="1:10" ht="31.5" customHeight="1" thickBot="1">
      <c r="A25" s="10" t="s">
        <v>5</v>
      </c>
      <c r="B25" s="10" t="s">
        <v>23</v>
      </c>
      <c r="C25" s="7"/>
      <c r="D25" s="13"/>
      <c r="E25" s="57" t="s">
        <v>30</v>
      </c>
      <c r="F25" s="57" t="s">
        <v>30</v>
      </c>
      <c r="G25" s="47" t="s">
        <v>31</v>
      </c>
      <c r="H25" s="57" t="s">
        <v>30</v>
      </c>
      <c r="I25" s="47"/>
      <c r="J25" s="63"/>
    </row>
    <row r="26" spans="1:12" ht="25.5">
      <c r="A26" s="11" t="s">
        <v>0</v>
      </c>
      <c r="B26" s="58">
        <f>36-C7</f>
        <v>28</v>
      </c>
      <c r="C26" s="14">
        <f>$B$26*$B$30*L26</f>
        <v>84</v>
      </c>
      <c r="D26" s="25">
        <f>C26/$B$26</f>
        <v>3</v>
      </c>
      <c r="E26" s="48">
        <f>D26</f>
        <v>3</v>
      </c>
      <c r="F26" s="20">
        <f>E26-1</f>
        <v>2</v>
      </c>
      <c r="G26" s="49">
        <f>E26-F26</f>
        <v>1</v>
      </c>
      <c r="H26" s="50">
        <f>E26-2</f>
        <v>1</v>
      </c>
      <c r="I26" s="21">
        <f>E26-H26</f>
        <v>2</v>
      </c>
      <c r="J26" s="62"/>
      <c r="K26" s="1">
        <f>C26/($B$13*$B$17)</f>
        <v>0.1875</v>
      </c>
      <c r="L26" s="1">
        <v>0.21428571428571427</v>
      </c>
    </row>
    <row r="27" spans="1:12" ht="12.75">
      <c r="A27" s="11" t="s">
        <v>1</v>
      </c>
      <c r="B27" s="59"/>
      <c r="C27" s="14">
        <f>$B$26*$B$30*L27</f>
        <v>112</v>
      </c>
      <c r="D27" s="25">
        <f>C27/$B$26</f>
        <v>4</v>
      </c>
      <c r="E27" s="36">
        <f>D27</f>
        <v>4</v>
      </c>
      <c r="F27" s="23">
        <f>E27/2</f>
        <v>2</v>
      </c>
      <c r="G27" s="38">
        <f>E27-F27</f>
        <v>2</v>
      </c>
      <c r="H27" s="43">
        <f>E27/2</f>
        <v>2</v>
      </c>
      <c r="I27" s="4">
        <f>E27-H27</f>
        <v>2</v>
      </c>
      <c r="J27" s="62"/>
      <c r="K27" s="1">
        <f>C27/($B$13*$B$17)</f>
        <v>0.25</v>
      </c>
      <c r="L27" s="1">
        <v>0.2857142857142857</v>
      </c>
    </row>
    <row r="28" spans="1:12" ht="12.75">
      <c r="A28" s="11" t="s">
        <v>2</v>
      </c>
      <c r="B28" s="59"/>
      <c r="C28" s="14">
        <f>$B$26*$B$30*L28</f>
        <v>168</v>
      </c>
      <c r="D28" s="25">
        <f>C28/$B$26</f>
        <v>6</v>
      </c>
      <c r="E28" s="36">
        <f>D28</f>
        <v>6</v>
      </c>
      <c r="F28" s="23">
        <f>E28-2</f>
        <v>4</v>
      </c>
      <c r="G28" s="38">
        <f>E28-F28</f>
        <v>2</v>
      </c>
      <c r="H28" s="43">
        <f>E28/2</f>
        <v>3</v>
      </c>
      <c r="I28" s="4">
        <f>E28-H28</f>
        <v>3</v>
      </c>
      <c r="J28" s="62"/>
      <c r="K28" s="1">
        <f>C28/($B$13*$B$17)</f>
        <v>0.375</v>
      </c>
      <c r="L28" s="1">
        <v>0.42857142857142855</v>
      </c>
    </row>
    <row r="29" spans="1:12" ht="13.5" thickBot="1">
      <c r="A29" s="11" t="s">
        <v>3</v>
      </c>
      <c r="B29" s="60"/>
      <c r="C29" s="14">
        <f>$B$26*$B$30*L29</f>
        <v>28</v>
      </c>
      <c r="D29" s="25">
        <f>C29/$B$26</f>
        <v>1</v>
      </c>
      <c r="E29" s="37">
        <f>D29</f>
        <v>1</v>
      </c>
      <c r="F29" s="39">
        <f>E29</f>
        <v>1</v>
      </c>
      <c r="G29" s="40">
        <f>E29-F29</f>
        <v>0</v>
      </c>
      <c r="H29" s="44">
        <f>F29</f>
        <v>1</v>
      </c>
      <c r="I29" s="5">
        <f>E29-H29</f>
        <v>0</v>
      </c>
      <c r="J29" s="62"/>
      <c r="K29" s="45">
        <f>C29/($B$13*$B$17)</f>
        <v>0.0625</v>
      </c>
      <c r="L29" s="45">
        <v>0.07142857142857142</v>
      </c>
    </row>
    <row r="30" spans="1:10" ht="13.5" thickBot="1">
      <c r="A30" s="19" t="s">
        <v>8</v>
      </c>
      <c r="B30" s="67">
        <v>14</v>
      </c>
      <c r="C30" s="17">
        <f>SUM(C26:C29)</f>
        <v>392</v>
      </c>
      <c r="D30" s="18">
        <f>SUM(D26:D29)</f>
        <v>14</v>
      </c>
      <c r="E30" s="41"/>
      <c r="F30" s="103"/>
      <c r="G30" s="104"/>
      <c r="H30" s="105"/>
      <c r="I30" s="104"/>
      <c r="J30" s="62"/>
    </row>
    <row r="31" spans="1:10" ht="15" customHeight="1" thickBot="1">
      <c r="A31" s="32"/>
      <c r="B31" s="98" t="s">
        <v>26</v>
      </c>
      <c r="C31" s="99"/>
      <c r="D31" s="100"/>
      <c r="E31" s="42">
        <f>SUM(E26:E29)</f>
        <v>14</v>
      </c>
      <c r="F31" s="103">
        <f>SUM(F26:F29)+2*(SUM(G26:G29))</f>
        <v>19</v>
      </c>
      <c r="G31" s="106"/>
      <c r="H31" s="103">
        <f>H26+H27+H28+H29+2*(I26+I27+I28+I29)</f>
        <v>21</v>
      </c>
      <c r="I31" s="104"/>
      <c r="J31" s="62"/>
    </row>
    <row r="32" spans="1:10" ht="14.25" customHeight="1" thickBot="1">
      <c r="A32" s="32"/>
      <c r="B32" s="98" t="s">
        <v>25</v>
      </c>
      <c r="C32" s="99"/>
      <c r="D32" s="100"/>
      <c r="E32" s="42">
        <f>E31*B26</f>
        <v>392</v>
      </c>
      <c r="F32" s="103">
        <f>F31*B26</f>
        <v>532</v>
      </c>
      <c r="G32" s="104"/>
      <c r="H32" s="103">
        <f>H31*B26</f>
        <v>588</v>
      </c>
      <c r="I32" s="104"/>
      <c r="J32" s="62"/>
    </row>
    <row r="33" spans="1:10" ht="12.75">
      <c r="A33" s="32"/>
      <c r="B33" s="33"/>
      <c r="C33" s="33"/>
      <c r="D33" s="34"/>
      <c r="E33" s="34"/>
      <c r="F33" s="34"/>
      <c r="G33" s="34"/>
      <c r="H33" s="34"/>
      <c r="I33" s="34"/>
      <c r="J33" s="62"/>
    </row>
    <row r="34" spans="1:10" ht="12.75">
      <c r="A34" s="32"/>
      <c r="B34" s="33"/>
      <c r="C34" s="33"/>
      <c r="D34" s="34"/>
      <c r="E34" s="34"/>
      <c r="F34" s="34"/>
      <c r="G34" s="34"/>
      <c r="H34" s="34"/>
      <c r="I34" s="34"/>
      <c r="J34" s="62"/>
    </row>
    <row r="35" spans="1:10" ht="13.5" thickBot="1">
      <c r="A35" s="32"/>
      <c r="B35" s="33"/>
      <c r="C35" s="33"/>
      <c r="D35" s="34"/>
      <c r="E35" s="34"/>
      <c r="F35" s="34"/>
      <c r="G35" s="34"/>
      <c r="H35" s="34"/>
      <c r="I35" s="34"/>
      <c r="J35" s="62"/>
    </row>
    <row r="36" spans="1:10" ht="13.5" thickBot="1">
      <c r="A36" s="32"/>
      <c r="B36" s="33"/>
      <c r="C36" s="33"/>
      <c r="D36" s="34"/>
      <c r="E36" s="107" t="s">
        <v>11</v>
      </c>
      <c r="F36" s="108"/>
      <c r="G36" s="108"/>
      <c r="H36" s="108"/>
      <c r="I36" s="109"/>
      <c r="J36" s="62"/>
    </row>
    <row r="37" spans="1:10" ht="13.5" thickBot="1">
      <c r="A37" s="1"/>
      <c r="B37" s="1"/>
      <c r="C37" s="2"/>
      <c r="D37" s="1"/>
      <c r="E37" s="46" t="s">
        <v>27</v>
      </c>
      <c r="F37" s="83" t="s">
        <v>28</v>
      </c>
      <c r="G37" s="84"/>
      <c r="H37" s="83" t="s">
        <v>29</v>
      </c>
      <c r="I37" s="84"/>
      <c r="J37" s="62"/>
    </row>
    <row r="38" spans="1:10" ht="35.25" customHeight="1" thickBot="1">
      <c r="A38" s="10" t="s">
        <v>6</v>
      </c>
      <c r="B38" s="31" t="s">
        <v>23</v>
      </c>
      <c r="C38" s="7"/>
      <c r="D38" s="13"/>
      <c r="E38" s="57" t="s">
        <v>30</v>
      </c>
      <c r="F38" s="57" t="s">
        <v>30</v>
      </c>
      <c r="G38" s="47" t="s">
        <v>31</v>
      </c>
      <c r="H38" s="57" t="s">
        <v>30</v>
      </c>
      <c r="I38" s="47" t="s">
        <v>31</v>
      </c>
      <c r="J38" s="63"/>
    </row>
    <row r="39" spans="1:12" ht="25.5">
      <c r="A39" s="11" t="s">
        <v>0</v>
      </c>
      <c r="B39" s="91">
        <f>34-C8</f>
        <v>24</v>
      </c>
      <c r="C39" s="14">
        <f>$B$39*$B$43*L39</f>
        <v>72</v>
      </c>
      <c r="D39" s="15">
        <f>C39/$B$39</f>
        <v>3</v>
      </c>
      <c r="E39" s="12">
        <f>D39</f>
        <v>3</v>
      </c>
      <c r="F39" s="20">
        <f>E39-1</f>
        <v>2</v>
      </c>
      <c r="G39" s="51">
        <f>E39-F39</f>
        <v>1</v>
      </c>
      <c r="H39" s="7">
        <f>E39-2</f>
        <v>1</v>
      </c>
      <c r="I39" s="3">
        <f>E39-H39</f>
        <v>2</v>
      </c>
      <c r="J39" s="62"/>
      <c r="K39" s="54">
        <f>C39/($B$39*$B$43)</f>
        <v>0.23076923076923078</v>
      </c>
      <c r="L39" s="54">
        <v>0.23076923076923078</v>
      </c>
    </row>
    <row r="40" spans="1:12" ht="12.75">
      <c r="A40" s="11" t="s">
        <v>1</v>
      </c>
      <c r="B40" s="92"/>
      <c r="C40" s="14">
        <f>$B$39*$B$43*L40</f>
        <v>72</v>
      </c>
      <c r="D40" s="15">
        <f>C40/$B$39</f>
        <v>3</v>
      </c>
      <c r="E40" s="12">
        <f>D40</f>
        <v>3</v>
      </c>
      <c r="F40" s="23">
        <f>E40/2</f>
        <v>1.5</v>
      </c>
      <c r="G40" s="52">
        <f>E40-F40</f>
        <v>1.5</v>
      </c>
      <c r="H40" s="23">
        <f>E40/2</f>
        <v>1.5</v>
      </c>
      <c r="I40" s="4">
        <f>E40-H40</f>
        <v>1.5</v>
      </c>
      <c r="J40" s="62"/>
      <c r="K40" s="35">
        <f>C40/($B$39*$B$43)</f>
        <v>0.23076923076923078</v>
      </c>
      <c r="L40" s="35">
        <v>0.23076923076923078</v>
      </c>
    </row>
    <row r="41" spans="1:12" ht="12.75">
      <c r="A41" s="11" t="s">
        <v>2</v>
      </c>
      <c r="B41" s="92"/>
      <c r="C41" s="14">
        <f>$B$39*$B$43*L41</f>
        <v>144</v>
      </c>
      <c r="D41" s="15">
        <f>C41/$B$39</f>
        <v>6</v>
      </c>
      <c r="E41" s="12">
        <f>D41</f>
        <v>6</v>
      </c>
      <c r="F41" s="23">
        <f>E41-2</f>
        <v>4</v>
      </c>
      <c r="G41" s="52">
        <f>E41-F41</f>
        <v>2</v>
      </c>
      <c r="H41" s="23">
        <f>E41/2</f>
        <v>3</v>
      </c>
      <c r="I41" s="4">
        <f>E41-H41</f>
        <v>3</v>
      </c>
      <c r="J41" s="62"/>
      <c r="K41" s="35">
        <f>C41/($B$39*$B$43)</f>
        <v>0.46153846153846156</v>
      </c>
      <c r="L41" s="35">
        <v>0.46153846153846156</v>
      </c>
    </row>
    <row r="42" spans="1:12" ht="13.5" thickBot="1">
      <c r="A42" s="11" t="s">
        <v>3</v>
      </c>
      <c r="B42" s="93"/>
      <c r="C42" s="14">
        <f>$B$39*$B$43*L42</f>
        <v>24</v>
      </c>
      <c r="D42" s="15">
        <f>C42/$B$39</f>
        <v>1</v>
      </c>
      <c r="E42" s="12">
        <f>D42</f>
        <v>1</v>
      </c>
      <c r="F42" s="39">
        <f>E42</f>
        <v>1</v>
      </c>
      <c r="G42" s="53">
        <f>E42-F42</f>
        <v>0</v>
      </c>
      <c r="H42" s="39">
        <f>F42</f>
        <v>1</v>
      </c>
      <c r="I42" s="5">
        <f>E42-H42</f>
        <v>0</v>
      </c>
      <c r="J42" s="62"/>
      <c r="K42" s="55">
        <f>C42/($B$39*$B$43)</f>
        <v>0.07692307692307693</v>
      </c>
      <c r="L42" s="55">
        <v>0.07692307692307693</v>
      </c>
    </row>
    <row r="43" spans="1:10" ht="13.5" thickBot="1">
      <c r="A43" s="16" t="s">
        <v>9</v>
      </c>
      <c r="B43" s="68">
        <v>13</v>
      </c>
      <c r="C43" s="17">
        <f>SUM(C39:C42)</f>
        <v>312</v>
      </c>
      <c r="D43" s="41">
        <f>SUM(D39:D42)</f>
        <v>13</v>
      </c>
      <c r="E43" s="42"/>
      <c r="F43" s="103"/>
      <c r="G43" s="104"/>
      <c r="H43" s="103"/>
      <c r="I43" s="104"/>
      <c r="J43" s="62"/>
    </row>
    <row r="44" spans="1:10" ht="13.5" thickBot="1">
      <c r="A44" s="56"/>
      <c r="B44" s="98" t="s">
        <v>26</v>
      </c>
      <c r="C44" s="99"/>
      <c r="D44" s="100"/>
      <c r="E44" s="42">
        <f>D43</f>
        <v>13</v>
      </c>
      <c r="F44" s="106">
        <f>F39+F40+F41+F42+2*(G39+G40+G41+G42)</f>
        <v>17.5</v>
      </c>
      <c r="G44" s="104"/>
      <c r="H44" s="103">
        <f>H39+H40+H41+H42+2*(I39+I40+I41+I42)</f>
        <v>19.5</v>
      </c>
      <c r="I44" s="104"/>
      <c r="J44" s="62"/>
    </row>
    <row r="45" spans="1:10" ht="13.5" thickBot="1">
      <c r="A45" s="56"/>
      <c r="B45" s="98" t="s">
        <v>25</v>
      </c>
      <c r="C45" s="99"/>
      <c r="D45" s="100"/>
      <c r="E45" s="42">
        <f>E44*B39</f>
        <v>312</v>
      </c>
      <c r="F45" s="106">
        <f>F44*B39</f>
        <v>420</v>
      </c>
      <c r="G45" s="104"/>
      <c r="H45" s="103">
        <f>H44*B39</f>
        <v>468</v>
      </c>
      <c r="I45" s="104"/>
      <c r="J45" s="62"/>
    </row>
    <row r="46" spans="1:10" ht="13.5" thickBot="1">
      <c r="A46" s="28" t="s">
        <v>10</v>
      </c>
      <c r="B46" s="64">
        <f>C43+C30+C17</f>
        <v>1152</v>
      </c>
      <c r="C46" s="71" t="s">
        <v>32</v>
      </c>
      <c r="D46" s="72"/>
      <c r="E46" s="65">
        <f>E45+E32+E19</f>
        <v>1152</v>
      </c>
      <c r="F46" s="69">
        <f>F45+F32+F19</f>
        <v>1560</v>
      </c>
      <c r="G46" s="70"/>
      <c r="H46" s="69">
        <f>H45+H32+H19</f>
        <v>1728</v>
      </c>
      <c r="I46" s="70"/>
      <c r="J46" s="62"/>
    </row>
  </sheetData>
  <sheetProtection sheet="1" objects="1" scenarios="1"/>
  <mergeCells count="61">
    <mergeCell ref="E4:I4"/>
    <mergeCell ref="E5:I5"/>
    <mergeCell ref="E6:I6"/>
    <mergeCell ref="E7:I7"/>
    <mergeCell ref="F30:G30"/>
    <mergeCell ref="H30:I30"/>
    <mergeCell ref="H19:I19"/>
    <mergeCell ref="F43:G43"/>
    <mergeCell ref="H43:I43"/>
    <mergeCell ref="F45:G45"/>
    <mergeCell ref="H45:I45"/>
    <mergeCell ref="F32:G32"/>
    <mergeCell ref="H32:I32"/>
    <mergeCell ref="F24:G24"/>
    <mergeCell ref="B45:D45"/>
    <mergeCell ref="B44:D44"/>
    <mergeCell ref="E8:I8"/>
    <mergeCell ref="E9:I9"/>
    <mergeCell ref="F44:G44"/>
    <mergeCell ref="H44:I44"/>
    <mergeCell ref="H24:I24"/>
    <mergeCell ref="E36:I36"/>
    <mergeCell ref="F19:G19"/>
    <mergeCell ref="E23:I23"/>
    <mergeCell ref="A2:I2"/>
    <mergeCell ref="A3:I3"/>
    <mergeCell ref="B32:D32"/>
    <mergeCell ref="B18:D18"/>
    <mergeCell ref="B19:D19"/>
    <mergeCell ref="F31:G31"/>
    <mergeCell ref="H31:I31"/>
    <mergeCell ref="B31:D31"/>
    <mergeCell ref="A10:A11"/>
    <mergeCell ref="F37:G37"/>
    <mergeCell ref="H37:I37"/>
    <mergeCell ref="H11:I11"/>
    <mergeCell ref="F17:G17"/>
    <mergeCell ref="H17:I17"/>
    <mergeCell ref="F18:G18"/>
    <mergeCell ref="H18:I18"/>
    <mergeCell ref="E10:I10"/>
    <mergeCell ref="C5:D5"/>
    <mergeCell ref="C6:D6"/>
    <mergeCell ref="C7:D7"/>
    <mergeCell ref="C8:D8"/>
    <mergeCell ref="B13:B16"/>
    <mergeCell ref="B39:B42"/>
    <mergeCell ref="A8:B8"/>
    <mergeCell ref="A9:B9"/>
    <mergeCell ref="C23:C24"/>
    <mergeCell ref="D23:D24"/>
    <mergeCell ref="F46:G46"/>
    <mergeCell ref="H46:I46"/>
    <mergeCell ref="C46:D46"/>
    <mergeCell ref="C4:D4"/>
    <mergeCell ref="A5:B5"/>
    <mergeCell ref="A6:B6"/>
    <mergeCell ref="A7:B7"/>
    <mergeCell ref="C10:C11"/>
    <mergeCell ref="D10:D11"/>
    <mergeCell ref="F11:G11"/>
  </mergeCells>
  <printOptions/>
  <pageMargins left="0.787401575" right="0.787401575" top="0.984251969" bottom="0.984251969" header="0.4921259845" footer="0.4921259845"/>
  <pageSetup fitToHeight="1" fitToWidth="1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malexieux</dc:creator>
  <cp:keywords/>
  <dc:description/>
  <cp:lastModifiedBy>DERICAULT STEPHANE</cp:lastModifiedBy>
  <cp:lastPrinted>2009-02-08T11:04:27Z</cp:lastPrinted>
  <dcterms:created xsi:type="dcterms:W3CDTF">2009-01-31T11:07:19Z</dcterms:created>
  <dcterms:modified xsi:type="dcterms:W3CDTF">2011-08-03T11:54:35Z</dcterms:modified>
  <cp:category/>
  <cp:version/>
  <cp:contentType/>
  <cp:contentStatus/>
</cp:coreProperties>
</file>